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4320" activeTab="0"/>
  </bookViews>
  <sheets>
    <sheet name="PL" sheetId="1" r:id="rId1"/>
    <sheet name="BS" sheetId="2" r:id="rId2"/>
  </sheets>
  <definedNames>
    <definedName name="_xlnm.Print_Area" localSheetId="1">'BS'!$A$1:$I$56</definedName>
    <definedName name="_xlnm.Print_Area" localSheetId="0">'PL'!$A$1:$J$68</definedName>
  </definedNames>
  <calcPr fullCalcOnLoad="1"/>
</workbook>
</file>

<file path=xl/sharedStrings.xml><?xml version="1.0" encoding="utf-8"?>
<sst xmlns="http://schemas.openxmlformats.org/spreadsheetml/2006/main" count="129" uniqueCount="105">
  <si>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</si>
  <si>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</si>
  <si>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</si>
  <si>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</si>
  <si>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</si>
  <si>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</si>
  <si>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</si>
  <si>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</si>
  <si>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</si>
  <si>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</si>
  <si>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</si>
  <si>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Other Creditors And Accruals</t>
  </si>
  <si>
    <t>Provision For Taxation</t>
  </si>
  <si>
    <t>Amount Owing To Directors</t>
  </si>
  <si>
    <t>Net Current Assets / Liabilities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</si>
  <si>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</si>
  <si>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</si>
  <si>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</si>
  <si>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</si>
  <si>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</si>
  <si>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</si>
  <si>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Long Term Borrowings</t>
  </si>
  <si>
    <t>Minority Interest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</si>
  <si>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</si>
  <si>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</si>
  <si>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</si>
  <si>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</si>
  <si>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</si>
  <si>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</si>
  <si>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</si>
  <si>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</si>
  <si>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</si>
  <si>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</si>
  <si>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</si>
  <si>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</si>
  <si>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</si>
  <si>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</si>
  <si>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</si>
  <si>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</si>
  <si>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</si>
  <si>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</si>
  <si>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Expenditure Carried Forward</t>
  </si>
  <si>
    <t>Deferred Taxation</t>
  </si>
  <si>
    <t>Short Term Placements &amp; Fixed Deposits</t>
  </si>
  <si>
    <t>Cash And Bank Balances</t>
  </si>
  <si>
    <t>Stocks &amp; Work In Progress</t>
  </si>
  <si>
    <t>Consolidated Balance Sheet</t>
  </si>
  <si>
    <t>Preceding Year</t>
  </si>
  <si>
    <t>Other Investments</t>
  </si>
  <si>
    <t>Land &amp; Development Expenditure - Non Current Portion</t>
  </si>
  <si>
    <t>Other Debtors</t>
  </si>
  <si>
    <t>Short Term Bank Borrowings</t>
  </si>
  <si>
    <t>Preference Shares</t>
  </si>
  <si>
    <t>Basic EPS</t>
  </si>
  <si>
    <t>Fully diluted EPS</t>
  </si>
  <si>
    <t>Corresponding</t>
  </si>
  <si>
    <t>INDIVIDUAL PERIOD</t>
  </si>
  <si>
    <t>CUMMULATIVE PERIOD</t>
  </si>
  <si>
    <t>Todate</t>
  </si>
  <si>
    <t>Ended</t>
  </si>
  <si>
    <t>Period 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</si>
  <si>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</si>
  <si>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</si>
  <si>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</si>
  <si>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</si>
  <si>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</si>
  <si>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</si>
  <si>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Profit/(loss) before finance cost, depreciation</t>
  </si>
  <si>
    <t>and amortisation, exceptional items,</t>
  </si>
  <si>
    <t>income tax, minority interests and</t>
  </si>
  <si>
    <t>extraordinary items</t>
  </si>
  <si>
    <t>Profit/(loss) before income tax,</t>
  </si>
  <si>
    <t>Profit/(loss) before income tax, minority interests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</si>
  <si>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</si>
  <si>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</si>
  <si>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</si>
  <si>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</si>
  <si>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</si>
  <si>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</si>
  <si>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</si>
  <si>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</si>
  <si>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Net profit/(loss) from ordinary activities attributable</t>
  </si>
  <si>
    <t>to members of the company</t>
  </si>
  <si>
    <t>(I)   Extraordinary items</t>
  </si>
  <si>
    <t>(I)   Profit/(loss) after income tax before deducting</t>
  </si>
  <si>
    <t>(l)</t>
  </si>
  <si>
    <t>(iii) Extraordinary items attributable to</t>
  </si>
  <si>
    <t xml:space="preserve">      members of the company</t>
  </si>
  <si>
    <t>(m)</t>
  </si>
  <si>
    <t>Net profit/(loss) attributable to</t>
  </si>
  <si>
    <t>(2001: 110,705,777)</t>
  </si>
  <si>
    <t>(2001:167,443,364)</t>
  </si>
  <si>
    <t>31/12/2001</t>
  </si>
  <si>
    <t>(Audited)</t>
  </si>
  <si>
    <t>Rights issue</t>
  </si>
  <si>
    <t>At beginning</t>
  </si>
  <si>
    <t>Based on weighted number of shares in issue of 312,407,968</t>
  </si>
  <si>
    <t>Earning per share based on 2(m) above</t>
  </si>
  <si>
    <t>Based on ordinary shares issued &amp; issueable of 334,886,726</t>
  </si>
  <si>
    <t>(Unaudited)</t>
  </si>
  <si>
    <t>Total Assets Employed (RM)</t>
  </si>
  <si>
    <t>30/6/2002</t>
  </si>
  <si>
    <t>Quarterly report on consolidated results for the financial period ended 30 June 2002</t>
  </si>
  <si>
    <t>Property, Plant And Equipment</t>
  </si>
  <si>
    <t>30/6/2001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</si>
</sst>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</numFmts>
  <fonts count="4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/>
    </xf>
    <xf numFmtId="41" fontId="2" fillId="0" borderId="1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185" fontId="2" fillId="0" borderId="6" xfId="15" applyNumberFormat="1" applyFont="1" applyFill="1" applyBorder="1" applyAlignment="1" quotePrefix="1">
      <alignment horizontal="right"/>
    </xf>
    <xf numFmtId="185" fontId="2" fillId="0" borderId="0" xfId="15" applyNumberFormat="1" applyFont="1" applyFill="1" applyBorder="1" applyAlignment="1">
      <alignment/>
    </xf>
    <xf numFmtId="185" fontId="2" fillId="0" borderId="6" xfId="0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Border="1" applyAlignment="1">
      <alignment/>
    </xf>
    <xf numFmtId="171" fontId="2" fillId="0" borderId="0" xfId="15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5" fontId="1" fillId="2" borderId="3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15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87" fontId="2" fillId="2" borderId="0" xfId="15" applyNumberFormat="1" applyFont="1" applyFill="1" applyAlignment="1">
      <alignment/>
    </xf>
    <xf numFmtId="187" fontId="2" fillId="2" borderId="0" xfId="15" applyNumberFormat="1" applyFont="1" applyFill="1" applyBorder="1" applyAlignment="1">
      <alignment/>
    </xf>
    <xf numFmtId="187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187" fontId="2" fillId="2" borderId="2" xfId="15" applyNumberFormat="1" applyFont="1" applyFill="1" applyBorder="1" applyAlignment="1">
      <alignment/>
    </xf>
    <xf numFmtId="187" fontId="2" fillId="2" borderId="3" xfId="15" applyNumberFormat="1" applyFont="1" applyFill="1" applyBorder="1" applyAlignment="1">
      <alignment/>
    </xf>
    <xf numFmtId="187" fontId="2" fillId="2" borderId="4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187" fontId="2" fillId="2" borderId="7" xfId="15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43" fontId="2" fillId="2" borderId="0" xfId="0" applyNumberFormat="1" applyFont="1" applyFill="1" applyAlignment="1">
      <alignment/>
    </xf>
    <xf numFmtId="43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43" fontId="2" fillId="2" borderId="0" xfId="15" applyNumberFormat="1" applyFont="1" applyFill="1" applyBorder="1" applyAlignment="1">
      <alignment/>
    </xf>
    <xf numFmtId="171" fontId="2" fillId="2" borderId="0" xfId="15" applyFont="1" applyFill="1" applyBorder="1" applyAlignment="1">
      <alignment/>
    </xf>
    <xf numFmtId="179" fontId="2" fillId="2" borderId="0" xfId="15" applyNumberFormat="1" applyFont="1" applyFill="1" applyAlignment="1">
      <alignment/>
    </xf>
    <xf numFmtId="171" fontId="2" fillId="2" borderId="0" xfId="15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5" fontId="1" fillId="0" borderId="3" xfId="0" applyNumberFormat="1" applyFont="1" applyFill="1" applyBorder="1" applyAlignment="1" quotePrefix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view="pageBreakPreview" zoomScale="60" zoomScaleNormal="80" workbookViewId="0" topLeftCell="A1">
      <selection activeCell="E12" sqref="E12"/>
    </sheetView>
  </sheetViews>
  <sheetFormatPr defaultColWidth="9.140625" defaultRowHeight="12.75"/>
  <cols>
    <col min="1" max="1" width="3.421875" style="8" customWidth="1"/>
    <col min="2" max="2" width="4.7109375" style="8" customWidth="1"/>
    <col min="3" max="4" width="9.140625" style="8" customWidth="1"/>
    <col min="5" max="5" width="57.8515625" style="8" customWidth="1"/>
    <col min="6" max="6" width="25.421875" style="8" customWidth="1"/>
    <col min="7" max="7" width="24.00390625" style="8" customWidth="1"/>
    <col min="8" max="8" width="2.00390625" style="8" customWidth="1"/>
    <col min="9" max="9" width="24.00390625" style="8" customWidth="1"/>
    <col min="10" max="10" width="27.421875" style="8" customWidth="1"/>
    <col min="11" max="16384" width="9.140625" style="8" customWidth="1"/>
  </cols>
  <sheetData>
    <row r="1" spans="1:8" ht="20.25">
      <c r="A1" s="4" t="s">
        <v>62</v>
      </c>
      <c r="H1" s="55"/>
    </row>
    <row r="2" spans="1:10" ht="24" customHeight="1">
      <c r="A2" s="5" t="s">
        <v>102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7" t="s">
        <v>63</v>
      </c>
      <c r="B3" s="56"/>
      <c r="C3" s="56"/>
      <c r="D3" s="56"/>
      <c r="E3" s="56"/>
      <c r="F3" s="56"/>
      <c r="G3" s="56"/>
      <c r="H3" s="56"/>
      <c r="I3" s="56"/>
      <c r="J3" s="56"/>
    </row>
    <row r="4" spans="6:10" ht="21.75" customHeight="1">
      <c r="F4" s="58" t="s">
        <v>56</v>
      </c>
      <c r="G4" s="59"/>
      <c r="H4" s="55"/>
      <c r="I4" s="58" t="s">
        <v>57</v>
      </c>
      <c r="J4" s="59"/>
    </row>
    <row r="5" spans="6:10" ht="18" customHeight="1">
      <c r="F5" s="60" t="s">
        <v>23</v>
      </c>
      <c r="G5" s="60" t="s">
        <v>47</v>
      </c>
      <c r="H5" s="61"/>
      <c r="I5" s="60" t="s">
        <v>23</v>
      </c>
      <c r="J5" s="60" t="s">
        <v>47</v>
      </c>
    </row>
    <row r="6" spans="6:10" ht="18" customHeight="1">
      <c r="F6" s="62" t="s">
        <v>1</v>
      </c>
      <c r="G6" s="62" t="s">
        <v>55</v>
      </c>
      <c r="H6" s="61"/>
      <c r="I6" s="62" t="s">
        <v>58</v>
      </c>
      <c r="J6" s="62" t="s">
        <v>55</v>
      </c>
    </row>
    <row r="7" spans="6:10" ht="18" customHeight="1">
      <c r="F7" s="62" t="s">
        <v>59</v>
      </c>
      <c r="G7" s="62" t="s">
        <v>61</v>
      </c>
      <c r="H7" s="61"/>
      <c r="I7" s="62" t="s">
        <v>60</v>
      </c>
      <c r="J7" s="62" t="s">
        <v>60</v>
      </c>
    </row>
    <row r="8" spans="6:10" ht="18" customHeight="1">
      <c r="F8" s="63" t="s">
        <v>101</v>
      </c>
      <c r="G8" s="63" t="s">
        <v>104</v>
      </c>
      <c r="H8" s="64"/>
      <c r="I8" s="63" t="s">
        <v>101</v>
      </c>
      <c r="J8" s="63" t="s">
        <v>104</v>
      </c>
    </row>
    <row r="9" spans="6:10" ht="18" customHeight="1">
      <c r="F9" s="65" t="s">
        <v>2</v>
      </c>
      <c r="G9" s="65" t="s">
        <v>2</v>
      </c>
      <c r="H9" s="61"/>
      <c r="I9" s="65" t="s">
        <v>2</v>
      </c>
      <c r="J9" s="65" t="s">
        <v>2</v>
      </c>
    </row>
    <row r="10" spans="7:10" ht="15" customHeight="1">
      <c r="G10" s="66"/>
      <c r="H10" s="64"/>
      <c r="I10" s="66"/>
      <c r="J10" s="66"/>
    </row>
    <row r="11" spans="1:10" ht="20.25">
      <c r="A11" s="6">
        <v>1</v>
      </c>
      <c r="B11" s="7" t="s">
        <v>24</v>
      </c>
      <c r="C11" s="8" t="s">
        <v>65</v>
      </c>
      <c r="F11" s="9">
        <f>37970</f>
        <v>37970</v>
      </c>
      <c r="G11" s="9">
        <v>27566</v>
      </c>
      <c r="H11" s="10"/>
      <c r="I11" s="9">
        <v>66263</v>
      </c>
      <c r="J11" s="9">
        <v>50690</v>
      </c>
    </row>
    <row r="12" spans="1:10" ht="20.25">
      <c r="A12" s="6"/>
      <c r="B12" s="7"/>
      <c r="F12" s="11"/>
      <c r="G12" s="11"/>
      <c r="H12" s="10"/>
      <c r="I12" s="11"/>
      <c r="J12" s="11"/>
    </row>
    <row r="13" spans="1:10" ht="20.25">
      <c r="A13" s="6"/>
      <c r="B13" s="7" t="s">
        <v>25</v>
      </c>
      <c r="C13" s="8" t="s">
        <v>26</v>
      </c>
      <c r="F13" s="9">
        <v>0</v>
      </c>
      <c r="G13" s="9">
        <v>0</v>
      </c>
      <c r="H13" s="10"/>
      <c r="I13" s="9">
        <v>0</v>
      </c>
      <c r="J13" s="9">
        <f>G13</f>
        <v>0</v>
      </c>
    </row>
    <row r="14" spans="1:10" ht="20.25">
      <c r="A14" s="6"/>
      <c r="B14" s="7"/>
      <c r="F14" s="11"/>
      <c r="G14" s="11"/>
      <c r="H14" s="10"/>
      <c r="I14" s="11"/>
      <c r="J14" s="11"/>
    </row>
    <row r="15" spans="1:10" ht="20.25">
      <c r="A15" s="6"/>
      <c r="B15" s="7" t="s">
        <v>27</v>
      </c>
      <c r="C15" s="8" t="s">
        <v>66</v>
      </c>
      <c r="F15" s="9">
        <v>162</v>
      </c>
      <c r="G15" s="9">
        <v>794</v>
      </c>
      <c r="H15" s="10"/>
      <c r="I15" s="9">
        <v>634</v>
      </c>
      <c r="J15" s="9">
        <v>1064</v>
      </c>
    </row>
    <row r="16" spans="1:10" ht="15" customHeight="1">
      <c r="A16" s="6"/>
      <c r="B16" s="6"/>
      <c r="F16" s="11"/>
      <c r="G16" s="11"/>
      <c r="H16" s="10"/>
      <c r="I16" s="11"/>
      <c r="J16" s="11"/>
    </row>
    <row r="17" spans="1:10" ht="17.25" customHeight="1">
      <c r="A17" s="6">
        <v>2</v>
      </c>
      <c r="B17" s="7" t="s">
        <v>24</v>
      </c>
      <c r="C17" s="8" t="s">
        <v>67</v>
      </c>
      <c r="F17" s="11"/>
      <c r="G17" s="11"/>
      <c r="H17" s="10"/>
      <c r="I17" s="11"/>
      <c r="J17" s="11"/>
    </row>
    <row r="18" spans="1:10" ht="17.25" customHeight="1">
      <c r="A18" s="6"/>
      <c r="B18" s="6"/>
      <c r="C18" s="8" t="s">
        <v>68</v>
      </c>
      <c r="F18" s="11"/>
      <c r="G18" s="11"/>
      <c r="H18" s="10"/>
      <c r="I18" s="11"/>
      <c r="J18" s="11"/>
    </row>
    <row r="19" spans="1:10" ht="17.25" customHeight="1">
      <c r="A19" s="6"/>
      <c r="B19" s="6"/>
      <c r="C19" s="8" t="s">
        <v>69</v>
      </c>
      <c r="F19" s="11"/>
      <c r="G19" s="11"/>
      <c r="H19" s="10"/>
      <c r="I19" s="11"/>
      <c r="J19" s="10"/>
    </row>
    <row r="20" spans="1:10" ht="17.25" customHeight="1">
      <c r="A20" s="6"/>
      <c r="B20" s="6"/>
      <c r="C20" s="8" t="s">
        <v>70</v>
      </c>
      <c r="F20" s="11">
        <f>-2830</f>
        <v>-2830</v>
      </c>
      <c r="G20" s="11">
        <v>6715</v>
      </c>
      <c r="H20" s="10"/>
      <c r="I20" s="11">
        <f>4475</f>
        <v>4475</v>
      </c>
      <c r="J20" s="10">
        <v>8393</v>
      </c>
    </row>
    <row r="21" spans="1:10" ht="10.5" customHeight="1">
      <c r="A21" s="6"/>
      <c r="B21" s="6"/>
      <c r="F21" s="11"/>
      <c r="G21" s="11"/>
      <c r="H21" s="10"/>
      <c r="I21" s="11"/>
      <c r="J21" s="10"/>
    </row>
    <row r="22" spans="1:10" ht="19.5" customHeight="1">
      <c r="A22" s="6"/>
      <c r="B22" s="7" t="s">
        <v>25</v>
      </c>
      <c r="C22" s="8" t="s">
        <v>64</v>
      </c>
      <c r="F22" s="11">
        <f>-5563</f>
        <v>-5563</v>
      </c>
      <c r="G22" s="11">
        <v>-5331</v>
      </c>
      <c r="H22" s="10"/>
      <c r="I22" s="11">
        <f>-11066</f>
        <v>-11066</v>
      </c>
      <c r="J22" s="10">
        <v>-10343</v>
      </c>
    </row>
    <row r="23" spans="1:10" ht="9" customHeight="1">
      <c r="A23" s="6"/>
      <c r="B23" s="7"/>
      <c r="F23" s="11"/>
      <c r="G23" s="11"/>
      <c r="H23" s="10"/>
      <c r="I23" s="11"/>
      <c r="J23" s="10"/>
    </row>
    <row r="24" spans="1:10" ht="19.5" customHeight="1">
      <c r="A24" s="6"/>
      <c r="B24" s="7" t="s">
        <v>27</v>
      </c>
      <c r="C24" s="8" t="s">
        <v>28</v>
      </c>
      <c r="F24" s="11">
        <v>-1167</v>
      </c>
      <c r="G24" s="11">
        <v>-759</v>
      </c>
      <c r="H24" s="10"/>
      <c r="I24" s="11">
        <v>-2316</v>
      </c>
      <c r="J24" s="10">
        <v>-1824</v>
      </c>
    </row>
    <row r="25" spans="1:10" ht="9" customHeight="1">
      <c r="A25" s="6"/>
      <c r="B25" s="7"/>
      <c r="F25" s="11"/>
      <c r="G25" s="11"/>
      <c r="H25" s="10"/>
      <c r="I25" s="11"/>
      <c r="J25" s="10"/>
    </row>
    <row r="26" spans="1:10" ht="19.5" customHeight="1">
      <c r="A26" s="6"/>
      <c r="B26" s="7" t="s">
        <v>29</v>
      </c>
      <c r="C26" s="8" t="s">
        <v>30</v>
      </c>
      <c r="F26" s="11">
        <v>0</v>
      </c>
      <c r="G26" s="11">
        <v>0</v>
      </c>
      <c r="H26" s="10"/>
      <c r="I26" s="11">
        <v>0</v>
      </c>
      <c r="J26" s="10">
        <f>G26</f>
        <v>0</v>
      </c>
    </row>
    <row r="27" spans="1:10" ht="15" customHeight="1">
      <c r="A27" s="6"/>
      <c r="B27" s="6"/>
      <c r="F27" s="9"/>
      <c r="G27" s="9"/>
      <c r="H27" s="10"/>
      <c r="I27" s="9"/>
      <c r="J27" s="9"/>
    </row>
    <row r="28" spans="1:10" ht="18" customHeight="1">
      <c r="A28" s="6"/>
      <c r="B28" s="7" t="s">
        <v>31</v>
      </c>
      <c r="C28" s="8" t="s">
        <v>71</v>
      </c>
      <c r="F28" s="11"/>
      <c r="G28" s="11"/>
      <c r="H28" s="10"/>
      <c r="I28" s="11"/>
      <c r="J28" s="11"/>
    </row>
    <row r="29" spans="1:10" ht="18" customHeight="1">
      <c r="A29" s="6"/>
      <c r="B29" s="6"/>
      <c r="C29" s="8" t="s">
        <v>32</v>
      </c>
      <c r="F29" s="11">
        <f>SUM(F17:F26)</f>
        <v>-9560</v>
      </c>
      <c r="G29" s="11">
        <f>SUM(G17:G26)</f>
        <v>625</v>
      </c>
      <c r="H29" s="11"/>
      <c r="I29" s="11">
        <f>SUM(I17:I26)</f>
        <v>-8907</v>
      </c>
      <c r="J29" s="11">
        <f>SUM(J17:J26)</f>
        <v>-3774</v>
      </c>
    </row>
    <row r="30" spans="1:10" ht="15" customHeight="1">
      <c r="A30" s="6"/>
      <c r="B30" s="6"/>
      <c r="F30" s="11"/>
      <c r="G30" s="11"/>
      <c r="H30" s="10"/>
      <c r="I30" s="11"/>
      <c r="J30" s="10"/>
    </row>
    <row r="31" spans="1:10" ht="20.25">
      <c r="A31" s="6"/>
      <c r="B31" s="7" t="s">
        <v>33</v>
      </c>
      <c r="C31" s="8" t="s">
        <v>74</v>
      </c>
      <c r="F31" s="11"/>
      <c r="G31" s="11"/>
      <c r="H31" s="10"/>
      <c r="I31" s="11"/>
      <c r="J31" s="10"/>
    </row>
    <row r="32" spans="1:10" ht="20.25">
      <c r="A32" s="6"/>
      <c r="B32" s="6"/>
      <c r="C32" s="8" t="s">
        <v>34</v>
      </c>
      <c r="F32" s="11">
        <v>0</v>
      </c>
      <c r="G32" s="10">
        <v>0</v>
      </c>
      <c r="H32" s="10"/>
      <c r="I32" s="11">
        <v>0</v>
      </c>
      <c r="J32" s="10">
        <f>G32</f>
        <v>0</v>
      </c>
    </row>
    <row r="33" spans="1:10" ht="15" customHeight="1">
      <c r="A33" s="6"/>
      <c r="B33" s="6"/>
      <c r="F33" s="9"/>
      <c r="G33" s="9"/>
      <c r="H33" s="10"/>
      <c r="I33" s="9"/>
      <c r="J33" s="9"/>
    </row>
    <row r="34" spans="1:10" ht="20.25">
      <c r="A34" s="6"/>
      <c r="B34" s="7" t="s">
        <v>35</v>
      </c>
      <c r="C34" s="8" t="s">
        <v>72</v>
      </c>
      <c r="F34" s="11"/>
      <c r="G34" s="11"/>
      <c r="H34" s="10"/>
      <c r="I34" s="11"/>
      <c r="J34" s="11"/>
    </row>
    <row r="35" spans="1:10" ht="20.25">
      <c r="A35" s="6"/>
      <c r="B35" s="6"/>
      <c r="C35" s="8" t="s">
        <v>73</v>
      </c>
      <c r="F35" s="11"/>
      <c r="G35" s="11"/>
      <c r="H35" s="10"/>
      <c r="I35" s="11"/>
      <c r="J35" s="11"/>
    </row>
    <row r="36" spans="1:10" ht="20.25">
      <c r="A36" s="6"/>
      <c r="B36" s="6"/>
      <c r="C36" s="8" t="s">
        <v>75</v>
      </c>
      <c r="F36" s="11">
        <f>SUM(F29:F32)</f>
        <v>-9560</v>
      </c>
      <c r="G36" s="11">
        <f>SUM(G29:G32)</f>
        <v>625</v>
      </c>
      <c r="H36" s="11"/>
      <c r="I36" s="11">
        <f>SUM(I29:I32)</f>
        <v>-8907</v>
      </c>
      <c r="J36" s="11">
        <f>SUM(J29:J32)</f>
        <v>-3774</v>
      </c>
    </row>
    <row r="37" spans="1:10" ht="15" customHeight="1">
      <c r="A37" s="6"/>
      <c r="B37" s="6"/>
      <c r="F37" s="11"/>
      <c r="G37" s="11"/>
      <c r="H37" s="10"/>
      <c r="I37" s="11"/>
      <c r="J37" s="11"/>
    </row>
    <row r="38" spans="1:10" ht="20.25">
      <c r="A38" s="6"/>
      <c r="B38" s="7" t="s">
        <v>36</v>
      </c>
      <c r="C38" s="8" t="s">
        <v>76</v>
      </c>
      <c r="F38" s="11">
        <v>1499</v>
      </c>
      <c r="G38" s="10">
        <v>-158</v>
      </c>
      <c r="H38" s="10"/>
      <c r="I38" s="11">
        <v>1236</v>
      </c>
      <c r="J38" s="10">
        <v>7</v>
      </c>
    </row>
    <row r="39" spans="1:10" ht="15" customHeight="1">
      <c r="A39" s="6"/>
      <c r="B39" s="6"/>
      <c r="F39" s="9"/>
      <c r="G39" s="9"/>
      <c r="H39" s="10"/>
      <c r="I39" s="9"/>
      <c r="J39" s="9"/>
    </row>
    <row r="40" spans="1:10" ht="20.25">
      <c r="A40" s="6"/>
      <c r="B40" s="6" t="s">
        <v>79</v>
      </c>
      <c r="C40" s="8" t="s">
        <v>84</v>
      </c>
      <c r="F40" s="11"/>
      <c r="G40" s="11"/>
      <c r="H40" s="10"/>
      <c r="I40" s="11"/>
      <c r="J40" s="11"/>
    </row>
    <row r="41" spans="1:10" ht="20.25">
      <c r="A41" s="6"/>
      <c r="B41" s="6"/>
      <c r="C41" s="8" t="s">
        <v>77</v>
      </c>
      <c r="F41" s="11">
        <f>SUM(F36:F38)</f>
        <v>-8061</v>
      </c>
      <c r="G41" s="11">
        <f>SUM(G36:G38)</f>
        <v>467</v>
      </c>
      <c r="H41" s="11"/>
      <c r="I41" s="11">
        <f>SUM(I36:I38)</f>
        <v>-7671</v>
      </c>
      <c r="J41" s="11">
        <f>SUM(J36:J38)</f>
        <v>-3767</v>
      </c>
    </row>
    <row r="42" spans="1:10" ht="15" customHeight="1">
      <c r="A42" s="6"/>
      <c r="B42" s="6"/>
      <c r="F42" s="11"/>
      <c r="G42" s="11"/>
      <c r="H42" s="10"/>
      <c r="I42" s="11"/>
      <c r="J42" s="11"/>
    </row>
    <row r="43" spans="1:10" ht="20.25">
      <c r="A43" s="6"/>
      <c r="B43" s="6"/>
      <c r="C43" s="8" t="s">
        <v>78</v>
      </c>
      <c r="F43" s="11">
        <v>-1</v>
      </c>
      <c r="G43" s="10">
        <v>0</v>
      </c>
      <c r="H43" s="10"/>
      <c r="I43" s="11">
        <v>-1</v>
      </c>
      <c r="J43" s="10">
        <v>-1</v>
      </c>
    </row>
    <row r="44" spans="1:10" ht="15" customHeight="1">
      <c r="A44" s="6"/>
      <c r="B44" s="6"/>
      <c r="F44" s="11"/>
      <c r="G44" s="10"/>
      <c r="H44" s="10"/>
      <c r="I44" s="11"/>
      <c r="J44" s="10"/>
    </row>
    <row r="45" spans="1:10" ht="20.25">
      <c r="A45" s="6"/>
      <c r="B45" s="6" t="s">
        <v>37</v>
      </c>
      <c r="C45" s="8" t="s">
        <v>80</v>
      </c>
      <c r="F45" s="11">
        <v>0</v>
      </c>
      <c r="G45" s="10">
        <v>0</v>
      </c>
      <c r="H45" s="10"/>
      <c r="I45" s="11">
        <v>0</v>
      </c>
      <c r="J45" s="10">
        <f>G45</f>
        <v>0</v>
      </c>
    </row>
    <row r="46" spans="1:10" ht="15" customHeight="1">
      <c r="A46" s="6"/>
      <c r="B46" s="6"/>
      <c r="F46" s="9"/>
      <c r="G46" s="9"/>
      <c r="H46" s="10"/>
      <c r="I46" s="9"/>
      <c r="J46" s="9"/>
    </row>
    <row r="47" spans="1:10" ht="20.25">
      <c r="A47" s="6"/>
      <c r="B47" s="6" t="s">
        <v>39</v>
      </c>
      <c r="C47" s="8" t="s">
        <v>81</v>
      </c>
      <c r="F47" s="11"/>
      <c r="G47" s="11"/>
      <c r="H47" s="10"/>
      <c r="I47" s="11"/>
      <c r="J47" s="11"/>
    </row>
    <row r="48" spans="1:10" ht="20.25">
      <c r="A48" s="6"/>
      <c r="B48" s="6"/>
      <c r="C48" s="8" t="s">
        <v>82</v>
      </c>
      <c r="F48" s="11">
        <f>SUM(F41:F45)</f>
        <v>-8062</v>
      </c>
      <c r="G48" s="11">
        <f>SUM(G41:G45)</f>
        <v>467</v>
      </c>
      <c r="H48" s="11"/>
      <c r="I48" s="11">
        <f>SUM(I41:I45)</f>
        <v>-7672</v>
      </c>
      <c r="J48" s="11">
        <f>SUM(J41:J45)</f>
        <v>-3768</v>
      </c>
    </row>
    <row r="49" spans="1:10" ht="15" customHeight="1">
      <c r="A49" s="6"/>
      <c r="B49" s="6"/>
      <c r="F49" s="11"/>
      <c r="G49" s="11"/>
      <c r="H49" s="10"/>
      <c r="I49" s="11"/>
      <c r="J49" s="11"/>
    </row>
    <row r="50" spans="1:10" ht="20.25">
      <c r="A50" s="6"/>
      <c r="B50" s="6" t="s">
        <v>85</v>
      </c>
      <c r="C50" s="8" t="s">
        <v>83</v>
      </c>
      <c r="F50" s="12">
        <v>0</v>
      </c>
      <c r="G50" s="12">
        <v>0</v>
      </c>
      <c r="H50" s="10"/>
      <c r="I50" s="12">
        <v>0</v>
      </c>
      <c r="J50" s="12">
        <f>G50</f>
        <v>0</v>
      </c>
    </row>
    <row r="51" spans="1:10" ht="15" customHeight="1">
      <c r="A51" s="6"/>
      <c r="B51" s="6"/>
      <c r="F51" s="13"/>
      <c r="G51" s="13"/>
      <c r="H51" s="10"/>
      <c r="I51" s="13"/>
      <c r="J51" s="13"/>
    </row>
    <row r="52" spans="1:10" ht="20.25">
      <c r="A52" s="6"/>
      <c r="B52" s="6"/>
      <c r="C52" s="8" t="s">
        <v>78</v>
      </c>
      <c r="F52" s="13">
        <v>0</v>
      </c>
      <c r="G52" s="13">
        <v>0</v>
      </c>
      <c r="H52" s="10"/>
      <c r="I52" s="13">
        <v>0</v>
      </c>
      <c r="J52" s="13">
        <v>0</v>
      </c>
    </row>
    <row r="53" spans="1:10" ht="15" customHeight="1">
      <c r="A53" s="6"/>
      <c r="B53" s="6"/>
      <c r="F53" s="14"/>
      <c r="G53" s="14"/>
      <c r="H53" s="10"/>
      <c r="I53" s="14"/>
      <c r="J53" s="14"/>
    </row>
    <row r="54" spans="1:10" ht="20.25">
      <c r="A54" s="6"/>
      <c r="B54" s="6"/>
      <c r="C54" s="8" t="s">
        <v>86</v>
      </c>
      <c r="F54" s="11"/>
      <c r="G54" s="11"/>
      <c r="H54" s="10"/>
      <c r="I54" s="11"/>
      <c r="J54" s="11"/>
    </row>
    <row r="55" spans="1:10" ht="20.25">
      <c r="A55" s="6"/>
      <c r="B55" s="6"/>
      <c r="C55" s="8" t="s">
        <v>87</v>
      </c>
      <c r="F55" s="10">
        <f>SUM(F50:F53)</f>
        <v>0</v>
      </c>
      <c r="G55" s="10">
        <f>SUM(G50:G53)</f>
        <v>0</v>
      </c>
      <c r="H55" s="10"/>
      <c r="I55" s="10">
        <f>SUM(I50:I53)</f>
        <v>0</v>
      </c>
      <c r="J55" s="10">
        <f>SUM(J50:J53)</f>
        <v>0</v>
      </c>
    </row>
    <row r="56" spans="1:10" ht="15" customHeight="1">
      <c r="A56" s="6"/>
      <c r="B56" s="6"/>
      <c r="F56" s="9"/>
      <c r="G56" s="9"/>
      <c r="H56" s="10"/>
      <c r="I56" s="9"/>
      <c r="J56" s="9"/>
    </row>
    <row r="57" spans="1:10" ht="20.25">
      <c r="A57" s="6"/>
      <c r="B57" s="6" t="s">
        <v>88</v>
      </c>
      <c r="C57" s="8" t="s">
        <v>89</v>
      </c>
      <c r="F57" s="11"/>
      <c r="G57" s="10"/>
      <c r="H57" s="10"/>
      <c r="I57" s="11"/>
      <c r="J57" s="10"/>
    </row>
    <row r="58" spans="1:10" ht="20.25">
      <c r="A58" s="6"/>
      <c r="B58" s="6"/>
      <c r="C58" s="8" t="s">
        <v>38</v>
      </c>
      <c r="F58" s="10">
        <f>+F48+F55</f>
        <v>-8062</v>
      </c>
      <c r="G58" s="10">
        <f>+G48+G55</f>
        <v>467</v>
      </c>
      <c r="H58" s="10"/>
      <c r="I58" s="10">
        <f>+I48+I55</f>
        <v>-7672</v>
      </c>
      <c r="J58" s="10">
        <f>+J48+J55</f>
        <v>-3768</v>
      </c>
    </row>
    <row r="59" spans="1:10" ht="15" customHeight="1" thickBot="1">
      <c r="A59" s="6"/>
      <c r="B59" s="6"/>
      <c r="F59" s="15"/>
      <c r="G59" s="15"/>
      <c r="H59" s="10"/>
      <c r="I59" s="15"/>
      <c r="J59" s="15"/>
    </row>
    <row r="60" spans="1:10" ht="21" thickTop="1">
      <c r="A60" s="6">
        <v>3</v>
      </c>
      <c r="B60" s="6"/>
      <c r="C60" s="8" t="s">
        <v>97</v>
      </c>
      <c r="G60" s="16"/>
      <c r="H60" s="17"/>
      <c r="J60" s="16"/>
    </row>
    <row r="61" spans="1:10" ht="15" customHeight="1">
      <c r="A61" s="6"/>
      <c r="B61" s="6"/>
      <c r="G61" s="16"/>
      <c r="H61" s="17"/>
      <c r="J61" s="16"/>
    </row>
    <row r="62" spans="1:10" ht="21" thickBot="1">
      <c r="A62" s="6"/>
      <c r="B62" s="6" t="s">
        <v>24</v>
      </c>
      <c r="C62" s="8" t="s">
        <v>53</v>
      </c>
      <c r="F62" s="18">
        <f>F58*1000/312407968*100</f>
        <v>-2.5805999928913463</v>
      </c>
      <c r="G62" s="18">
        <f>G58*1000/110705777*100</f>
        <v>0.421838871154845</v>
      </c>
      <c r="H62" s="18"/>
      <c r="I62" s="18">
        <f>I58*1000/312407968*100</f>
        <v>-2.455763228164526</v>
      </c>
      <c r="J62" s="18">
        <f>J58*1000/110705777*100</f>
        <v>-3.4036164165127536</v>
      </c>
    </row>
    <row r="63" spans="1:10" ht="20.25">
      <c r="A63" s="6"/>
      <c r="B63" s="6"/>
      <c r="C63" s="8" t="s">
        <v>96</v>
      </c>
      <c r="G63" s="21"/>
      <c r="H63" s="19"/>
      <c r="J63" s="19"/>
    </row>
    <row r="64" spans="1:10" ht="20.25">
      <c r="A64" s="6"/>
      <c r="B64" s="6"/>
      <c r="C64" s="8" t="s">
        <v>90</v>
      </c>
      <c r="G64" s="21"/>
      <c r="H64" s="19"/>
      <c r="J64" s="19"/>
    </row>
    <row r="65" spans="1:10" ht="15" customHeight="1">
      <c r="A65" s="6"/>
      <c r="B65" s="6"/>
      <c r="G65" s="21"/>
      <c r="H65" s="22"/>
      <c r="J65" s="21"/>
    </row>
    <row r="66" spans="1:10" ht="21" thickBot="1">
      <c r="A66" s="6"/>
      <c r="B66" s="6" t="s">
        <v>25</v>
      </c>
      <c r="C66" s="8" t="s">
        <v>54</v>
      </c>
      <c r="F66" s="20">
        <f>F58*1000/334886726*100</f>
        <v>-2.4073811752096734</v>
      </c>
      <c r="G66" s="20">
        <f>G58*1000/167443364*100</f>
        <v>0.2789002734082672</v>
      </c>
      <c r="H66" s="20"/>
      <c r="I66" s="20">
        <f>I58*1000/334886726*100</f>
        <v>-2.2909238869025823</v>
      </c>
      <c r="J66" s="20">
        <f>J58*1000/167443364*100</f>
        <v>-2.250313126771629</v>
      </c>
    </row>
    <row r="67" spans="3:10" ht="20.25">
      <c r="C67" s="23" t="s">
        <v>98</v>
      </c>
      <c r="F67" s="16"/>
      <c r="G67" s="16"/>
      <c r="H67" s="17"/>
      <c r="I67" s="16"/>
      <c r="J67" s="16"/>
    </row>
    <row r="68" ht="20.25">
      <c r="C68" s="23" t="s">
        <v>91</v>
      </c>
    </row>
  </sheetData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="60" zoomScaleNormal="75" workbookViewId="0" topLeftCell="A1">
      <selection activeCell="D8" sqref="D8"/>
    </sheetView>
  </sheetViews>
  <sheetFormatPr defaultColWidth="9.140625" defaultRowHeight="12.75"/>
  <cols>
    <col min="1" max="1" width="3.8515625" style="24" customWidth="1"/>
    <col min="2" max="2" width="4.7109375" style="24" customWidth="1"/>
    <col min="3" max="3" width="21.57421875" style="24" customWidth="1"/>
    <col min="4" max="4" width="33.140625" style="24" customWidth="1"/>
    <col min="5" max="5" width="15.7109375" style="24" customWidth="1"/>
    <col min="6" max="6" width="6.8515625" style="24" customWidth="1"/>
    <col min="7" max="7" width="23.00390625" style="24" customWidth="1"/>
    <col min="8" max="8" width="1.7109375" style="24" customWidth="1"/>
    <col min="9" max="9" width="24.8515625" style="24" customWidth="1"/>
    <col min="10" max="10" width="3.28125" style="24" customWidth="1"/>
    <col min="11" max="16384" width="9.140625" style="24" customWidth="1"/>
  </cols>
  <sheetData>
    <row r="1" ht="22.5" customHeight="1">
      <c r="A1" s="2" t="s">
        <v>62</v>
      </c>
    </row>
    <row r="2" spans="1:10" ht="22.5" customHeight="1">
      <c r="A2" s="3" t="s">
        <v>102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5" customHeight="1">
      <c r="A3" s="26" t="s">
        <v>63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0.25">
      <c r="A4" s="1"/>
      <c r="B4" s="25"/>
      <c r="C4" s="25"/>
      <c r="D4" s="25"/>
      <c r="E4" s="25"/>
      <c r="F4" s="25"/>
      <c r="G4" s="25"/>
      <c r="H4" s="25"/>
      <c r="I4" s="25"/>
      <c r="J4" s="25"/>
    </row>
    <row r="5" spans="1:10" ht="2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9" ht="20.25">
      <c r="A6" s="1" t="s">
        <v>46</v>
      </c>
      <c r="B6" s="27"/>
      <c r="C6" s="27"/>
      <c r="D6" s="27"/>
      <c r="E6" s="27"/>
      <c r="G6" s="28" t="s">
        <v>0</v>
      </c>
      <c r="H6" s="29"/>
      <c r="I6" s="28" t="s">
        <v>47</v>
      </c>
    </row>
    <row r="7" spans="1:9" ht="20.25">
      <c r="A7" s="27"/>
      <c r="B7" s="27"/>
      <c r="C7" s="27"/>
      <c r="D7" s="27"/>
      <c r="E7" s="27"/>
      <c r="G7" s="30" t="s">
        <v>1</v>
      </c>
      <c r="H7" s="29"/>
      <c r="I7" s="30" t="s">
        <v>59</v>
      </c>
    </row>
    <row r="8" spans="1:9" ht="20.25">
      <c r="A8" s="27"/>
      <c r="B8" s="27"/>
      <c r="C8" s="27"/>
      <c r="D8" s="27"/>
      <c r="E8" s="27"/>
      <c r="G8" s="31" t="s">
        <v>101</v>
      </c>
      <c r="H8" s="32"/>
      <c r="I8" s="31" t="s">
        <v>92</v>
      </c>
    </row>
    <row r="9" spans="1:9" ht="20.25">
      <c r="A9" s="27"/>
      <c r="B9" s="27"/>
      <c r="C9" s="27"/>
      <c r="D9" s="27"/>
      <c r="E9" s="27"/>
      <c r="G9" s="33" t="s">
        <v>99</v>
      </c>
      <c r="H9" s="32"/>
      <c r="I9" s="33" t="s">
        <v>93</v>
      </c>
    </row>
    <row r="10" spans="1:9" ht="20.25">
      <c r="A10" s="27"/>
      <c r="B10" s="27"/>
      <c r="C10" s="27"/>
      <c r="D10" s="27"/>
      <c r="E10" s="27"/>
      <c r="G10" s="34" t="s">
        <v>2</v>
      </c>
      <c r="H10" s="29"/>
      <c r="I10" s="34" t="s">
        <v>2</v>
      </c>
    </row>
    <row r="11" spans="1:9" ht="20.25">
      <c r="A11" s="27"/>
      <c r="B11" s="27"/>
      <c r="C11" s="27"/>
      <c r="D11" s="27"/>
      <c r="E11" s="27"/>
      <c r="G11" s="27"/>
      <c r="H11" s="35"/>
      <c r="I11" s="27"/>
    </row>
    <row r="12" spans="1:9" ht="20.25">
      <c r="A12" s="36" t="s">
        <v>103</v>
      </c>
      <c r="B12" s="36"/>
      <c r="C12" s="36"/>
      <c r="D12" s="27"/>
      <c r="E12" s="27"/>
      <c r="G12" s="37">
        <v>250202</v>
      </c>
      <c r="H12" s="38"/>
      <c r="I12" s="37">
        <v>239050</v>
      </c>
    </row>
    <row r="13" spans="1:9" ht="20.25">
      <c r="A13" s="36" t="s">
        <v>3</v>
      </c>
      <c r="B13" s="36"/>
      <c r="C13" s="36"/>
      <c r="D13" s="27"/>
      <c r="E13" s="27"/>
      <c r="G13" s="37">
        <v>0</v>
      </c>
      <c r="H13" s="38"/>
      <c r="I13" s="37">
        <v>0</v>
      </c>
    </row>
    <row r="14" spans="1:9" ht="20.25">
      <c r="A14" s="36" t="s">
        <v>4</v>
      </c>
      <c r="B14" s="36"/>
      <c r="C14" s="36"/>
      <c r="D14" s="27"/>
      <c r="E14" s="27"/>
      <c r="G14" s="37">
        <v>163949</v>
      </c>
      <c r="H14" s="38"/>
      <c r="I14" s="37">
        <v>161834</v>
      </c>
    </row>
    <row r="15" spans="1:9" ht="15" customHeight="1">
      <c r="A15" s="36" t="s">
        <v>48</v>
      </c>
      <c r="B15" s="36"/>
      <c r="C15" s="36"/>
      <c r="D15" s="27"/>
      <c r="E15" s="27"/>
      <c r="G15" s="37">
        <v>5294</v>
      </c>
      <c r="H15" s="38"/>
      <c r="I15" s="37">
        <v>5424</v>
      </c>
    </row>
    <row r="16" spans="1:9" ht="20.25">
      <c r="A16" s="36" t="s">
        <v>49</v>
      </c>
      <c r="B16" s="36"/>
      <c r="C16" s="36"/>
      <c r="D16" s="27"/>
      <c r="E16" s="27"/>
      <c r="G16" s="37">
        <v>202536</v>
      </c>
      <c r="H16" s="38"/>
      <c r="I16" s="37">
        <v>195047</v>
      </c>
    </row>
    <row r="17" spans="1:9" ht="20.25">
      <c r="A17" s="27"/>
      <c r="B17" s="27"/>
      <c r="C17" s="27"/>
      <c r="D17" s="27"/>
      <c r="E17" s="27"/>
      <c r="G17" s="39"/>
      <c r="H17" s="38"/>
      <c r="I17" s="37"/>
    </row>
    <row r="18" spans="1:9" ht="20.25">
      <c r="A18" s="27"/>
      <c r="B18" s="27"/>
      <c r="C18" s="27"/>
      <c r="D18" s="27"/>
      <c r="E18" s="27"/>
      <c r="G18" s="39"/>
      <c r="H18" s="38"/>
      <c r="I18" s="37"/>
    </row>
    <row r="19" spans="1:9" ht="20.25">
      <c r="A19" s="40" t="s">
        <v>5</v>
      </c>
      <c r="B19" s="40"/>
      <c r="C19" s="40"/>
      <c r="D19" s="27"/>
      <c r="E19" s="27"/>
      <c r="G19" s="39"/>
      <c r="H19" s="38"/>
      <c r="I19" s="37"/>
    </row>
    <row r="20" spans="1:9" ht="20.25">
      <c r="A20" s="27" t="s">
        <v>6</v>
      </c>
      <c r="B20" s="27"/>
      <c r="C20" s="27"/>
      <c r="D20" s="27"/>
      <c r="E20" s="27"/>
      <c r="G20" s="41">
        <v>61794</v>
      </c>
      <c r="H20" s="38"/>
      <c r="I20" s="41">
        <v>80711</v>
      </c>
    </row>
    <row r="21" spans="1:9" ht="20.25">
      <c r="A21" s="27" t="s">
        <v>45</v>
      </c>
      <c r="B21" s="27"/>
      <c r="C21" s="27"/>
      <c r="D21" s="27"/>
      <c r="E21" s="27"/>
      <c r="G21" s="42">
        <v>27505</v>
      </c>
      <c r="H21" s="38"/>
      <c r="I21" s="42">
        <v>27101</v>
      </c>
    </row>
    <row r="22" spans="1:9" ht="20.25">
      <c r="A22" s="27" t="s">
        <v>7</v>
      </c>
      <c r="B22" s="27"/>
      <c r="C22" s="27"/>
      <c r="D22" s="27"/>
      <c r="E22" s="27"/>
      <c r="G22" s="42">
        <v>68764</v>
      </c>
      <c r="H22" s="38"/>
      <c r="I22" s="42">
        <f>6239+66410</f>
        <v>72649</v>
      </c>
    </row>
    <row r="23" spans="1:9" ht="20.25">
      <c r="A23" s="27" t="s">
        <v>50</v>
      </c>
      <c r="B23" s="27"/>
      <c r="C23" s="27"/>
      <c r="D23" s="27"/>
      <c r="E23" s="27"/>
      <c r="G23" s="42">
        <v>20424</v>
      </c>
      <c r="H23" s="38"/>
      <c r="I23" s="42">
        <v>18442</v>
      </c>
    </row>
    <row r="24" spans="1:9" ht="20.25">
      <c r="A24" s="27" t="s">
        <v>43</v>
      </c>
      <c r="B24" s="27"/>
      <c r="C24" s="27"/>
      <c r="D24" s="27"/>
      <c r="E24" s="27"/>
      <c r="G24" s="42">
        <v>24459</v>
      </c>
      <c r="H24" s="38"/>
      <c r="I24" s="42">
        <f>417+570</f>
        <v>987</v>
      </c>
    </row>
    <row r="25" spans="1:9" ht="20.25">
      <c r="A25" s="27" t="s">
        <v>44</v>
      </c>
      <c r="B25" s="27"/>
      <c r="C25" s="27"/>
      <c r="D25" s="27"/>
      <c r="E25" s="27"/>
      <c r="G25" s="42">
        <v>7413</v>
      </c>
      <c r="H25" s="38"/>
      <c r="I25" s="42">
        <f>3017-987</f>
        <v>2030</v>
      </c>
    </row>
    <row r="26" spans="1:9" ht="20.25">
      <c r="A26" s="27" t="s">
        <v>8</v>
      </c>
      <c r="B26" s="27"/>
      <c r="C26" s="27"/>
      <c r="D26" s="27"/>
      <c r="E26" s="27"/>
      <c r="G26" s="43">
        <v>443</v>
      </c>
      <c r="H26" s="38"/>
      <c r="I26" s="43">
        <v>490</v>
      </c>
    </row>
    <row r="27" spans="1:9" ht="20.25">
      <c r="A27" s="27"/>
      <c r="B27" s="27"/>
      <c r="C27" s="27"/>
      <c r="D27" s="27"/>
      <c r="E27" s="27"/>
      <c r="G27" s="37">
        <f>SUM(G20:G26)</f>
        <v>210802</v>
      </c>
      <c r="H27" s="38"/>
      <c r="I27" s="37">
        <f>SUM(I20:I26)</f>
        <v>202410</v>
      </c>
    </row>
    <row r="28" spans="1:9" ht="20.25">
      <c r="A28" s="44" t="s">
        <v>9</v>
      </c>
      <c r="B28" s="44"/>
      <c r="C28" s="44"/>
      <c r="D28" s="27"/>
      <c r="E28" s="27"/>
      <c r="G28" s="37"/>
      <c r="H28" s="38"/>
      <c r="I28" s="37"/>
    </row>
    <row r="29" spans="1:9" ht="20.25">
      <c r="A29" s="27" t="s">
        <v>51</v>
      </c>
      <c r="B29" s="27"/>
      <c r="C29" s="27"/>
      <c r="D29" s="27"/>
      <c r="E29" s="27"/>
      <c r="G29" s="41">
        <v>11413</v>
      </c>
      <c r="H29" s="38"/>
      <c r="I29" s="41">
        <v>22090</v>
      </c>
    </row>
    <row r="30" spans="1:9" ht="20.25">
      <c r="A30" s="27" t="s">
        <v>10</v>
      </c>
      <c r="B30" s="27"/>
      <c r="C30" s="27"/>
      <c r="D30" s="27"/>
      <c r="E30" s="27"/>
      <c r="G30" s="42">
        <v>16180</v>
      </c>
      <c r="H30" s="38"/>
      <c r="I30" s="42">
        <v>21254</v>
      </c>
    </row>
    <row r="31" spans="1:9" ht="20.25">
      <c r="A31" s="27" t="s">
        <v>11</v>
      </c>
      <c r="B31" s="27"/>
      <c r="C31" s="27"/>
      <c r="D31" s="27"/>
      <c r="E31" s="27"/>
      <c r="G31" s="42">
        <v>96655</v>
      </c>
      <c r="H31" s="38"/>
      <c r="I31" s="42">
        <f>87315+10719</f>
        <v>98034</v>
      </c>
    </row>
    <row r="32" spans="1:9" ht="20.25">
      <c r="A32" s="27" t="s">
        <v>12</v>
      </c>
      <c r="B32" s="27"/>
      <c r="C32" s="27"/>
      <c r="D32" s="27"/>
      <c r="E32" s="27"/>
      <c r="G32" s="42">
        <v>26090</v>
      </c>
      <c r="H32" s="38"/>
      <c r="I32" s="42">
        <v>19280</v>
      </c>
    </row>
    <row r="33" spans="1:9" ht="20.25">
      <c r="A33" s="27" t="s">
        <v>13</v>
      </c>
      <c r="B33" s="27"/>
      <c r="C33" s="27"/>
      <c r="D33" s="27"/>
      <c r="E33" s="27"/>
      <c r="G33" s="43">
        <v>24</v>
      </c>
      <c r="H33" s="38"/>
      <c r="I33" s="43">
        <v>50</v>
      </c>
    </row>
    <row r="34" spans="1:9" ht="20.25">
      <c r="A34" s="27"/>
      <c r="B34" s="27"/>
      <c r="C34" s="27"/>
      <c r="D34" s="27"/>
      <c r="E34" s="27"/>
      <c r="G34" s="37">
        <f>SUM(G29:G33)</f>
        <v>150362</v>
      </c>
      <c r="H34" s="38"/>
      <c r="I34" s="37">
        <f>SUM(I29:I33)</f>
        <v>160708</v>
      </c>
    </row>
    <row r="35" spans="1:9" ht="20.25">
      <c r="A35" s="27"/>
      <c r="B35" s="27"/>
      <c r="C35" s="27"/>
      <c r="D35" s="27"/>
      <c r="E35" s="27"/>
      <c r="G35" s="39"/>
      <c r="H35" s="38"/>
      <c r="I35" s="37"/>
    </row>
    <row r="36" spans="1:9" ht="20.25">
      <c r="A36" s="36" t="s">
        <v>14</v>
      </c>
      <c r="B36" s="36"/>
      <c r="C36" s="36"/>
      <c r="D36" s="27"/>
      <c r="E36" s="27"/>
      <c r="G36" s="37">
        <f>+G27-G34</f>
        <v>60440</v>
      </c>
      <c r="H36" s="38"/>
      <c r="I36" s="37">
        <f>+I27-I34</f>
        <v>41702</v>
      </c>
    </row>
    <row r="37" spans="1:9" ht="20.25">
      <c r="A37" s="36" t="s">
        <v>41</v>
      </c>
      <c r="B37" s="36"/>
      <c r="C37" s="36"/>
      <c r="D37" s="27"/>
      <c r="E37" s="27"/>
      <c r="G37" s="39">
        <v>0</v>
      </c>
      <c r="H37" s="38"/>
      <c r="I37" s="37">
        <v>0</v>
      </c>
    </row>
    <row r="38" spans="1:9" ht="21" thickBot="1">
      <c r="A38" s="27"/>
      <c r="B38" s="27"/>
      <c r="C38" s="27"/>
      <c r="D38" s="27"/>
      <c r="E38" s="27"/>
      <c r="G38" s="45">
        <f>+SUM(G12:G16)+SUM(G36:G37)</f>
        <v>682421</v>
      </c>
      <c r="H38" s="38"/>
      <c r="I38" s="45">
        <f>+SUM(I12:I16)+SUM(I36:I37)</f>
        <v>643057</v>
      </c>
    </row>
    <row r="39" spans="1:9" ht="20.25">
      <c r="A39" s="27"/>
      <c r="B39" s="27"/>
      <c r="C39" s="27"/>
      <c r="D39" s="27"/>
      <c r="E39" s="27"/>
      <c r="G39" s="39"/>
      <c r="H39" s="38"/>
      <c r="I39" s="37"/>
    </row>
    <row r="40" spans="1:9" ht="20.25">
      <c r="A40" s="36" t="s">
        <v>15</v>
      </c>
      <c r="B40" s="36"/>
      <c r="C40" s="36"/>
      <c r="D40" s="27"/>
      <c r="E40" s="27"/>
      <c r="G40" s="39"/>
      <c r="H40" s="38"/>
      <c r="I40" s="37"/>
    </row>
    <row r="41" spans="1:9" ht="20.25">
      <c r="A41" s="27" t="s">
        <v>16</v>
      </c>
      <c r="B41" s="27"/>
      <c r="C41" s="27"/>
      <c r="D41" s="27"/>
      <c r="E41" s="27"/>
      <c r="G41" s="37">
        <v>334887</v>
      </c>
      <c r="H41" s="38"/>
      <c r="I41" s="37">
        <v>167443</v>
      </c>
    </row>
    <row r="42" spans="1:9" ht="20.25">
      <c r="A42" s="27" t="s">
        <v>17</v>
      </c>
      <c r="B42" s="27"/>
      <c r="C42" s="27"/>
      <c r="D42" s="27"/>
      <c r="E42" s="27"/>
      <c r="G42" s="37">
        <v>0</v>
      </c>
      <c r="H42" s="38"/>
      <c r="I42" s="37">
        <v>72766</v>
      </c>
    </row>
    <row r="43" spans="1:8" ht="20.25">
      <c r="A43" s="27" t="s">
        <v>18</v>
      </c>
      <c r="B43" s="27"/>
      <c r="C43" s="27"/>
      <c r="D43" s="27"/>
      <c r="E43" s="27"/>
      <c r="H43" s="38"/>
    </row>
    <row r="44" spans="2:9" ht="20.25">
      <c r="B44" s="24" t="s">
        <v>95</v>
      </c>
      <c r="C44" s="27"/>
      <c r="D44" s="27"/>
      <c r="E44" s="27"/>
      <c r="G44" s="41">
        <f>+I48</f>
        <v>76210</v>
      </c>
      <c r="H44" s="38"/>
      <c r="I44" s="41">
        <v>75535</v>
      </c>
    </row>
    <row r="45" spans="1:9" ht="20.25">
      <c r="A45" s="27"/>
      <c r="B45" s="27" t="s">
        <v>94</v>
      </c>
      <c r="C45" s="27"/>
      <c r="D45" s="27"/>
      <c r="E45" s="27"/>
      <c r="G45" s="46">
        <v>-47794</v>
      </c>
      <c r="H45" s="38"/>
      <c r="I45" s="43">
        <v>0</v>
      </c>
    </row>
    <row r="46" spans="1:9" ht="20.25">
      <c r="A46" s="27"/>
      <c r="B46" s="27"/>
      <c r="C46" s="27"/>
      <c r="D46" s="27"/>
      <c r="E46" s="27"/>
      <c r="G46" s="47">
        <f>SUM(G44:G45)</f>
        <v>28416</v>
      </c>
      <c r="H46" s="38"/>
      <c r="I46" s="41">
        <f>SUM(I44:I45)</f>
        <v>75535</v>
      </c>
    </row>
    <row r="47" spans="2:9" ht="20.25">
      <c r="B47" s="27" t="s">
        <v>19</v>
      </c>
      <c r="C47" s="27"/>
      <c r="D47" s="27"/>
      <c r="E47" s="27"/>
      <c r="G47" s="46">
        <v>-7672</v>
      </c>
      <c r="H47" s="38"/>
      <c r="I47" s="43">
        <v>675</v>
      </c>
    </row>
    <row r="48" spans="1:9" ht="20.25">
      <c r="A48" s="27" t="s">
        <v>20</v>
      </c>
      <c r="B48" s="27"/>
      <c r="C48" s="27"/>
      <c r="D48" s="27"/>
      <c r="E48" s="27"/>
      <c r="G48" s="37">
        <f>SUM(G46:G47)</f>
        <v>20744</v>
      </c>
      <c r="H48" s="38"/>
      <c r="I48" s="37">
        <f>SUM(I46:I47)</f>
        <v>76210</v>
      </c>
    </row>
    <row r="49" spans="1:9" ht="20.25">
      <c r="A49" s="27" t="s">
        <v>22</v>
      </c>
      <c r="B49" s="27"/>
      <c r="C49" s="27"/>
      <c r="D49" s="27"/>
      <c r="E49" s="27"/>
      <c r="G49" s="37">
        <v>46</v>
      </c>
      <c r="H49" s="38"/>
      <c r="I49" s="37">
        <v>45</v>
      </c>
    </row>
    <row r="50" spans="1:9" ht="20.25">
      <c r="A50" s="27" t="s">
        <v>21</v>
      </c>
      <c r="B50" s="27"/>
      <c r="C50" s="27"/>
      <c r="D50" s="27"/>
      <c r="E50" s="27"/>
      <c r="G50" s="37">
        <v>305825</v>
      </c>
      <c r="H50" s="38"/>
      <c r="I50" s="37">
        <f>295535+1308</f>
        <v>296843</v>
      </c>
    </row>
    <row r="51" spans="1:9" ht="13.5" customHeight="1">
      <c r="A51" s="27" t="s">
        <v>52</v>
      </c>
      <c r="B51" s="27"/>
      <c r="C51" s="27"/>
      <c r="D51" s="27"/>
      <c r="E51" s="27"/>
      <c r="G51" s="37">
        <v>748</v>
      </c>
      <c r="H51" s="38"/>
      <c r="I51" s="37">
        <v>748</v>
      </c>
    </row>
    <row r="52" spans="1:9" ht="20.25">
      <c r="A52" s="27" t="s">
        <v>42</v>
      </c>
      <c r="B52" s="27"/>
      <c r="C52" s="27"/>
      <c r="D52" s="27"/>
      <c r="E52" s="27"/>
      <c r="G52" s="37">
        <v>20171</v>
      </c>
      <c r="H52" s="38"/>
      <c r="I52" s="37">
        <v>29002</v>
      </c>
    </row>
    <row r="53" spans="1:9" ht="21" thickBot="1">
      <c r="A53" s="27"/>
      <c r="B53" s="27"/>
      <c r="C53" s="27"/>
      <c r="D53" s="27"/>
      <c r="E53" s="27"/>
      <c r="G53" s="45">
        <f>+SUM(G41:G42)+SUM(G48:G52)</f>
        <v>682421</v>
      </c>
      <c r="H53" s="38"/>
      <c r="I53" s="45">
        <f>+SUM(I41:I42)+SUM(I48:I52)</f>
        <v>643057</v>
      </c>
    </row>
    <row r="54" spans="1:9" ht="20.25">
      <c r="A54" s="27"/>
      <c r="B54" s="27"/>
      <c r="C54" s="27"/>
      <c r="D54" s="27"/>
      <c r="E54" s="27"/>
      <c r="G54" s="48"/>
      <c r="H54" s="49"/>
      <c r="I54" s="48"/>
    </row>
    <row r="55" spans="1:9" ht="20.25">
      <c r="A55" s="36" t="s">
        <v>40</v>
      </c>
      <c r="B55" s="36"/>
      <c r="C55" s="36"/>
      <c r="D55" s="27"/>
      <c r="E55" s="27"/>
      <c r="F55" s="27"/>
      <c r="G55" s="50">
        <f>(G53-G49-G50-G51-G52)/G41</f>
        <v>1.0619432823609158</v>
      </c>
      <c r="H55" s="51"/>
      <c r="I55" s="52">
        <f>(I53-I49-I50-I51-I52)/I41</f>
        <v>1.8897117227952198</v>
      </c>
    </row>
    <row r="56" spans="1:10" ht="20.25">
      <c r="A56" s="36" t="s">
        <v>100</v>
      </c>
      <c r="B56" s="36"/>
      <c r="C56" s="36"/>
      <c r="D56" s="27"/>
      <c r="E56" s="27"/>
      <c r="F56" s="27"/>
      <c r="G56" s="53">
        <f>SUM(G12:G16)+G27</f>
        <v>832783</v>
      </c>
      <c r="H56" s="53">
        <f>SUM(H12:H16)+H27</f>
        <v>0</v>
      </c>
      <c r="I56" s="53">
        <f>SUM(I12:I16)+I27</f>
        <v>803765</v>
      </c>
      <c r="J56" s="54"/>
    </row>
    <row r="57" spans="1:10" ht="20.25">
      <c r="A57" s="27"/>
      <c r="B57" s="27"/>
      <c r="C57" s="27"/>
      <c r="D57" s="27"/>
      <c r="E57" s="27"/>
      <c r="F57" s="27"/>
      <c r="G57" s="27"/>
      <c r="H57" s="35"/>
      <c r="I57" s="27"/>
      <c r="J57" s="27"/>
    </row>
    <row r="68" ht="23.25" customHeight="1"/>
  </sheetData>
  <printOptions/>
  <pageMargins left="1.02" right="0.48" top="0.77" bottom="0.55" header="0.34" footer="0.2"/>
  <pageSetup fitToHeight="1" fitToWidth="1" horizontalDpi="300" verticalDpi="300" orientation="portrait" paperSize="9" scale="65" r:id="rId1"/>
  <rowBreaks count="2" manualBreakCount="2">
    <brk id="57" max="9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holdings</cp:lastModifiedBy>
  <cp:lastPrinted>2002-08-28T23:42:37Z</cp:lastPrinted>
  <dcterms:created xsi:type="dcterms:W3CDTF">1999-11-03T08:39:49Z</dcterms:created>
  <dcterms:modified xsi:type="dcterms:W3CDTF">2002-08-21T03:17:52Z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